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7" i="1" l="1"/>
  <c r="N28" i="1"/>
  <c r="O10" i="1" l="1"/>
  <c r="O8" i="1"/>
  <c r="O7" i="1"/>
  <c r="O6" i="1"/>
  <c r="O5" i="1"/>
  <c r="M10" i="1"/>
  <c r="M8" i="1"/>
  <c r="M7" i="1"/>
  <c r="M6" i="1"/>
  <c r="M5" i="1"/>
  <c r="O4" i="1"/>
  <c r="O21" i="1"/>
  <c r="M4" i="1"/>
  <c r="AE21" i="1"/>
  <c r="AD21" i="1"/>
  <c r="AC21" i="1"/>
  <c r="AB21" i="1"/>
  <c r="AA21" i="1"/>
  <c r="D22" i="1" s="1"/>
  <c r="Z21" i="1"/>
  <c r="Y21" i="1"/>
  <c r="I27" i="1" s="1"/>
  <c r="M27" i="1" s="1"/>
  <c r="X21" i="1"/>
  <c r="H27" i="1" s="1"/>
  <c r="L27" i="1" s="1"/>
  <c r="W21" i="1"/>
  <c r="G27" i="1"/>
  <c r="V21" i="1"/>
  <c r="F27" i="1"/>
  <c r="U21" i="1"/>
  <c r="E27" i="1"/>
  <c r="T21" i="1"/>
  <c r="S21" i="1"/>
  <c r="R21" i="1"/>
  <c r="Q21" i="1"/>
  <c r="P21" i="1"/>
  <c r="M21" i="1"/>
  <c r="L21" i="1"/>
  <c r="K21" i="1"/>
  <c r="J21" i="1"/>
  <c r="I21" i="1"/>
  <c r="N21" i="1" s="1"/>
  <c r="N25" i="1" s="1"/>
  <c r="H21" i="1"/>
  <c r="H25" i="1" s="1"/>
  <c r="G21" i="1"/>
  <c r="G25" i="1" s="1"/>
  <c r="G28" i="1" s="1"/>
  <c r="F21" i="1"/>
  <c r="F25" i="1" s="1"/>
  <c r="E21" i="1"/>
  <c r="E25" i="1" s="1"/>
  <c r="E28" i="1" s="1"/>
  <c r="O25" i="1"/>
  <c r="O28" i="1"/>
  <c r="K27" i="1"/>
  <c r="K25" i="1" l="1"/>
  <c r="F28" i="1"/>
  <c r="K28" i="1" s="1"/>
  <c r="L25" i="1"/>
  <c r="H28" i="1"/>
  <c r="L28" i="1" s="1"/>
  <c r="I25" i="1"/>
  <c r="I28" i="1" l="1"/>
  <c r="M28" i="1" s="1"/>
  <c r="M25" i="1"/>
</calcChain>
</file>

<file path=xl/sharedStrings.xml><?xml version="1.0" encoding="utf-8"?>
<sst xmlns="http://schemas.openxmlformats.org/spreadsheetml/2006/main" count="102" uniqueCount="66">
  <si>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</si>
  <si>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</si>
  <si>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</si>
  <si>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</si>
  <si>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</si>
  <si>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</si>
  <si>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</si>
  <si>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</si>
  <si>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</si>
  <si>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</si>
  <si>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</si>
  <si>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</si>
  <si>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</si>
  <si>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</si>
  <si>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</si>
  <si>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</si>
  <si>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</si>
  <si>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</si>
  <si>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</si>
  <si>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</si>
  <si>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</si>
  <si>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</si>
  <si>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</si>
  <si>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</si>
  <si>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</si>
  <si>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</si>
  <si>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</si>
  <si>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</si>
  <si>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</si>
  <si>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</si>
  <si>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</si>
  <si>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</si>
  <si>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</si>
  <si>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</si>
  <si>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</si>
  <si>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Kaisa Savisaari</t>
  </si>
  <si>
    <t>ViPa</t>
  </si>
  <si>
    <t>Manse PP</t>
  </si>
  <si>
    <t>9.</t>
  </si>
  <si>
    <t>10.</t>
  </si>
  <si>
    <t>11.</t>
  </si>
  <si>
    <t>12.</t>
  </si>
  <si>
    <t>superpesiskarsinta</t>
  </si>
  <si>
    <t>karsintasarja</t>
  </si>
  <si>
    <t>ykköspesis</t>
  </si>
  <si>
    <t>PiPe</t>
  </si>
  <si>
    <t>suomensarja</t>
  </si>
  <si>
    <t>Räpsä</t>
  </si>
  <si>
    <t>Manse PP = Mansen Pesäpallo  (1978)</t>
  </si>
  <si>
    <t>ViPa = Vihdin Pallo  (1967)</t>
  </si>
  <si>
    <t>PiPe = Pispalan Pesis  (2003)</t>
  </si>
  <si>
    <t>19.1.1980   Tampere</t>
  </si>
  <si>
    <t>ENSIMMÄISET</t>
  </si>
  <si>
    <t>Ottelu</t>
  </si>
  <si>
    <t>1.  ottelu</t>
  </si>
  <si>
    <t>Lyöty juoksu</t>
  </si>
  <si>
    <t>Tuotu juoksu</t>
  </si>
  <si>
    <t>Kunnari</t>
  </si>
  <si>
    <t>10.05. 1998  ViVe - Manse PP  2-1  (4-2, 0-1, 1-0)</t>
  </si>
  <si>
    <t>24.05. 1998  Manse PP - Lippo  0-2  (0-4, 1-3)</t>
  </si>
  <si>
    <t>3.  ottelu</t>
  </si>
  <si>
    <t xml:space="preserve">  18 v   3 kk 21 pv</t>
  </si>
  <si>
    <t xml:space="preserve">  18 v   4 kk   5 pv</t>
  </si>
  <si>
    <t>Räpsä = Hämeenkyrön Räpsä  (1981)</t>
  </si>
  <si>
    <t>Manse PP*</t>
  </si>
  <si>
    <t>Manse PP* = Manse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</si>
</sst>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1.28515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42" t="s">
        <v>38</v>
      </c>
      <c r="D4" s="41" t="s">
        <v>37</v>
      </c>
      <c r="E4" s="27">
        <v>21</v>
      </c>
      <c r="F4" s="27">
        <v>0</v>
      </c>
      <c r="G4" s="27">
        <v>0</v>
      </c>
      <c r="H4" s="27">
        <v>3</v>
      </c>
      <c r="I4" s="27">
        <v>21</v>
      </c>
      <c r="J4" s="27">
        <v>16</v>
      </c>
      <c r="K4" s="27">
        <v>4</v>
      </c>
      <c r="L4" s="27">
        <v>1</v>
      </c>
      <c r="M4" s="27">
        <f>PRODUCT(F4+G4)</f>
        <v>0</v>
      </c>
      <c r="N4" s="29">
        <v>0.41199999999999998</v>
      </c>
      <c r="O4" s="25">
        <f>PRODUCT(I4/N4)</f>
        <v>50.970873786407772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42" t="s">
        <v>39</v>
      </c>
      <c r="D5" s="41" t="s">
        <v>37</v>
      </c>
      <c r="E5" s="27">
        <v>22</v>
      </c>
      <c r="F5" s="27">
        <v>0</v>
      </c>
      <c r="G5" s="27">
        <v>1</v>
      </c>
      <c r="H5" s="27">
        <v>11</v>
      </c>
      <c r="I5" s="27">
        <v>58</v>
      </c>
      <c r="J5" s="27">
        <v>39</v>
      </c>
      <c r="K5" s="27">
        <v>11</v>
      </c>
      <c r="L5" s="27">
        <v>7</v>
      </c>
      <c r="M5" s="27">
        <f>PRODUCT(F5+G5)</f>
        <v>1</v>
      </c>
      <c r="N5" s="29">
        <v>0.41499999999999998</v>
      </c>
      <c r="O5" s="25">
        <f t="shared" ref="O5:O10" si="0">PRODUCT(I5/N5)</f>
        <v>139.75903614457832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50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42" t="s">
        <v>40</v>
      </c>
      <c r="D6" s="41" t="s">
        <v>37</v>
      </c>
      <c r="E6" s="27">
        <v>22</v>
      </c>
      <c r="F6" s="27">
        <v>0</v>
      </c>
      <c r="G6" s="27">
        <v>2</v>
      </c>
      <c r="H6" s="27">
        <v>9</v>
      </c>
      <c r="I6" s="27">
        <v>71</v>
      </c>
      <c r="J6" s="27">
        <v>61</v>
      </c>
      <c r="K6" s="27">
        <v>7</v>
      </c>
      <c r="L6" s="27">
        <v>1</v>
      </c>
      <c r="M6" s="27">
        <f>PRODUCT(F6+G6)</f>
        <v>2</v>
      </c>
      <c r="N6" s="29">
        <v>0.41499999999999998</v>
      </c>
      <c r="O6" s="25">
        <f t="shared" si="0"/>
        <v>171.0843373493976</v>
      </c>
      <c r="P6" s="27"/>
      <c r="Q6" s="27"/>
      <c r="R6" s="27"/>
      <c r="S6" s="27"/>
      <c r="T6" s="27"/>
      <c r="U6" s="30">
        <v>7</v>
      </c>
      <c r="V6" s="30">
        <v>0</v>
      </c>
      <c r="W6" s="30">
        <v>2</v>
      </c>
      <c r="X6" s="30">
        <v>4</v>
      </c>
      <c r="Y6" s="30">
        <v>23</v>
      </c>
      <c r="Z6" s="63"/>
      <c r="AA6" s="27"/>
      <c r="AB6" s="27"/>
      <c r="AC6" s="27"/>
      <c r="AD6" s="27"/>
      <c r="AE6" s="27"/>
      <c r="AF6" s="50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42" t="s">
        <v>41</v>
      </c>
      <c r="D7" s="41" t="s">
        <v>37</v>
      </c>
      <c r="E7" s="27">
        <v>21</v>
      </c>
      <c r="F7" s="27">
        <v>0</v>
      </c>
      <c r="G7" s="27">
        <v>3</v>
      </c>
      <c r="H7" s="27">
        <v>7</v>
      </c>
      <c r="I7" s="27">
        <v>28</v>
      </c>
      <c r="J7" s="27">
        <v>17</v>
      </c>
      <c r="K7" s="27">
        <v>6</v>
      </c>
      <c r="L7" s="27">
        <v>2</v>
      </c>
      <c r="M7" s="27">
        <f>PRODUCT(F7+G7)</f>
        <v>3</v>
      </c>
      <c r="N7" s="29">
        <v>0.311</v>
      </c>
      <c r="O7" s="25">
        <f t="shared" si="0"/>
        <v>90.032154340836016</v>
      </c>
      <c r="P7" s="27"/>
      <c r="Q7" s="27"/>
      <c r="R7" s="27"/>
      <c r="S7" s="27"/>
      <c r="T7" s="27"/>
      <c r="U7" s="30">
        <v>7</v>
      </c>
      <c r="V7" s="30">
        <v>0</v>
      </c>
      <c r="W7" s="30">
        <v>0</v>
      </c>
      <c r="X7" s="30">
        <v>2</v>
      </c>
      <c r="Y7" s="30">
        <v>8</v>
      </c>
      <c r="Z7" s="27"/>
      <c r="AA7" s="27"/>
      <c r="AB7" s="27"/>
      <c r="AC7" s="27"/>
      <c r="AD7" s="27"/>
      <c r="AE7" s="27"/>
      <c r="AF7" s="50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42" t="s">
        <v>41</v>
      </c>
      <c r="D8" s="41" t="s">
        <v>36</v>
      </c>
      <c r="E8" s="27">
        <v>24</v>
      </c>
      <c r="F8" s="27">
        <v>0</v>
      </c>
      <c r="G8" s="27">
        <v>3</v>
      </c>
      <c r="H8" s="27">
        <v>5</v>
      </c>
      <c r="I8" s="27">
        <v>66</v>
      </c>
      <c r="J8" s="27">
        <v>19</v>
      </c>
      <c r="K8" s="27">
        <v>30</v>
      </c>
      <c r="L8" s="27">
        <v>14</v>
      </c>
      <c r="M8" s="27">
        <f>PRODUCT(F8+G8)</f>
        <v>3</v>
      </c>
      <c r="N8" s="29">
        <v>0.48499999999999999</v>
      </c>
      <c r="O8" s="25">
        <f t="shared" si="0"/>
        <v>136.08247422680412</v>
      </c>
      <c r="P8" s="27"/>
      <c r="Q8" s="27"/>
      <c r="R8" s="27"/>
      <c r="S8" s="27"/>
      <c r="T8" s="27"/>
      <c r="U8" s="30">
        <v>7</v>
      </c>
      <c r="V8" s="30">
        <v>1</v>
      </c>
      <c r="W8" s="30">
        <v>6</v>
      </c>
      <c r="X8" s="30">
        <v>4</v>
      </c>
      <c r="Y8" s="30">
        <v>30</v>
      </c>
      <c r="Z8" s="27"/>
      <c r="AA8" s="27"/>
      <c r="AB8" s="27"/>
      <c r="AC8" s="27"/>
      <c r="AD8" s="27"/>
      <c r="AE8" s="27"/>
      <c r="AF8" s="50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4">
        <v>2003</v>
      </c>
      <c r="C9" s="65"/>
      <c r="D9" s="66" t="s">
        <v>36</v>
      </c>
      <c r="E9" s="64"/>
      <c r="F9" s="67" t="s">
        <v>44</v>
      </c>
      <c r="G9" s="68"/>
      <c r="H9" s="65"/>
      <c r="I9" s="64"/>
      <c r="J9" s="64"/>
      <c r="K9" s="64"/>
      <c r="L9" s="64"/>
      <c r="M9" s="64"/>
      <c r="N9" s="64"/>
      <c r="O9" s="25">
        <v>0</v>
      </c>
      <c r="P9" s="27"/>
      <c r="Q9" s="27"/>
      <c r="R9" s="27"/>
      <c r="S9" s="27"/>
      <c r="T9" s="27"/>
      <c r="U9" s="30">
        <v>6</v>
      </c>
      <c r="V9" s="30">
        <v>1</v>
      </c>
      <c r="W9" s="30">
        <v>5</v>
      </c>
      <c r="X9" s="30">
        <v>4</v>
      </c>
      <c r="Y9" s="30">
        <v>21</v>
      </c>
      <c r="Z9" s="27"/>
      <c r="AA9" s="27"/>
      <c r="AB9" s="27"/>
      <c r="AC9" s="27"/>
      <c r="AD9" s="27"/>
      <c r="AE9" s="27"/>
      <c r="AF9" s="50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2004</v>
      </c>
      <c r="C10" s="42" t="s">
        <v>39</v>
      </c>
      <c r="D10" s="41" t="s">
        <v>36</v>
      </c>
      <c r="E10" s="27">
        <v>20</v>
      </c>
      <c r="F10" s="27">
        <v>0</v>
      </c>
      <c r="G10" s="27">
        <v>13</v>
      </c>
      <c r="H10" s="27">
        <v>3</v>
      </c>
      <c r="I10" s="27">
        <v>40</v>
      </c>
      <c r="J10" s="27">
        <v>7</v>
      </c>
      <c r="K10" s="27">
        <v>8</v>
      </c>
      <c r="L10" s="27">
        <v>12</v>
      </c>
      <c r="M10" s="27">
        <f>PRODUCT(F10+G10)</f>
        <v>13</v>
      </c>
      <c r="N10" s="29">
        <v>0.4</v>
      </c>
      <c r="O10" s="25">
        <f t="shared" si="0"/>
        <v>100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4">
        <v>2005</v>
      </c>
      <c r="C11" s="65"/>
      <c r="D11" s="66" t="s">
        <v>45</v>
      </c>
      <c r="E11" s="64"/>
      <c r="F11" s="67" t="s">
        <v>44</v>
      </c>
      <c r="G11" s="68"/>
      <c r="H11" s="65"/>
      <c r="I11" s="64"/>
      <c r="J11" s="64"/>
      <c r="K11" s="64"/>
      <c r="L11" s="64"/>
      <c r="M11" s="64"/>
      <c r="N11" s="6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2006</v>
      </c>
      <c r="C12" s="65"/>
      <c r="D12" s="66" t="s">
        <v>45</v>
      </c>
      <c r="E12" s="64"/>
      <c r="F12" s="67" t="s">
        <v>44</v>
      </c>
      <c r="G12" s="68"/>
      <c r="H12" s="65"/>
      <c r="I12" s="64"/>
      <c r="J12" s="64"/>
      <c r="K12" s="64"/>
      <c r="L12" s="64"/>
      <c r="M12" s="64"/>
      <c r="N12" s="64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9">
        <v>2007</v>
      </c>
      <c r="C13" s="70"/>
      <c r="D13" s="71" t="s">
        <v>64</v>
      </c>
      <c r="E13" s="69"/>
      <c r="F13" s="72" t="s">
        <v>46</v>
      </c>
      <c r="G13" s="69"/>
      <c r="H13" s="69"/>
      <c r="I13" s="69"/>
      <c r="J13" s="69"/>
      <c r="K13" s="69"/>
      <c r="L13" s="69"/>
      <c r="M13" s="69"/>
      <c r="N13" s="73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2008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2009</v>
      </c>
      <c r="C15" s="27"/>
      <c r="D15" s="28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2010</v>
      </c>
      <c r="C16" s="27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>
        <v>2011</v>
      </c>
      <c r="C17" s="65"/>
      <c r="D17" s="66" t="s">
        <v>47</v>
      </c>
      <c r="E17" s="64"/>
      <c r="F17" s="67" t="s">
        <v>44</v>
      </c>
      <c r="G17" s="68"/>
      <c r="H17" s="65"/>
      <c r="I17" s="64"/>
      <c r="J17" s="64"/>
      <c r="K17" s="64"/>
      <c r="L17" s="64"/>
      <c r="M17" s="64"/>
      <c r="N17" s="64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4">
        <v>2012</v>
      </c>
      <c r="C18" s="65"/>
      <c r="D18" s="66" t="s">
        <v>47</v>
      </c>
      <c r="E18" s="64"/>
      <c r="F18" s="67" t="s">
        <v>44</v>
      </c>
      <c r="G18" s="68"/>
      <c r="H18" s="65"/>
      <c r="I18" s="64"/>
      <c r="J18" s="64"/>
      <c r="K18" s="64"/>
      <c r="L18" s="64"/>
      <c r="M18" s="64"/>
      <c r="N18" s="64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7">
        <v>2013</v>
      </c>
      <c r="C19" s="27"/>
      <c r="D19" s="28"/>
      <c r="E19" s="27"/>
      <c r="F19" s="27"/>
      <c r="G19" s="27"/>
      <c r="H19" s="27"/>
      <c r="I19" s="27"/>
      <c r="J19" s="27"/>
      <c r="K19" s="27"/>
      <c r="L19" s="27"/>
      <c r="M19" s="27"/>
      <c r="N19" s="29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9">
        <v>2014</v>
      </c>
      <c r="C20" s="70"/>
      <c r="D20" s="71" t="s">
        <v>64</v>
      </c>
      <c r="E20" s="69"/>
      <c r="F20" s="72" t="s">
        <v>46</v>
      </c>
      <c r="G20" s="69"/>
      <c r="H20" s="69"/>
      <c r="I20" s="69"/>
      <c r="J20" s="69"/>
      <c r="K20" s="69"/>
      <c r="L20" s="69"/>
      <c r="M20" s="69"/>
      <c r="N20" s="73"/>
      <c r="O20" s="25"/>
      <c r="P20" s="27"/>
      <c r="Q20" s="27"/>
      <c r="R20" s="27"/>
      <c r="S20" s="27"/>
      <c r="T20" s="27"/>
      <c r="U20" s="30"/>
      <c r="V20" s="30"/>
      <c r="W20" s="30"/>
      <c r="X20" s="30"/>
      <c r="Y20" s="30"/>
      <c r="Z20" s="27"/>
      <c r="AA20" s="27"/>
      <c r="AB20" s="27"/>
      <c r="AC20" s="27"/>
      <c r="AD20" s="27"/>
      <c r="AE20" s="27"/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7" t="s">
        <v>9</v>
      </c>
      <c r="C21" s="18"/>
      <c r="D21" s="16"/>
      <c r="E21" s="19">
        <f t="shared" ref="E21:M21" si="1">SUM(E4:E18)</f>
        <v>130</v>
      </c>
      <c r="F21" s="19">
        <f t="shared" si="1"/>
        <v>0</v>
      </c>
      <c r="G21" s="19">
        <f t="shared" si="1"/>
        <v>22</v>
      </c>
      <c r="H21" s="19">
        <f t="shared" si="1"/>
        <v>38</v>
      </c>
      <c r="I21" s="19">
        <f t="shared" si="1"/>
        <v>284</v>
      </c>
      <c r="J21" s="19">
        <f t="shared" si="1"/>
        <v>159</v>
      </c>
      <c r="K21" s="19">
        <f t="shared" si="1"/>
        <v>66</v>
      </c>
      <c r="L21" s="19">
        <f t="shared" si="1"/>
        <v>37</v>
      </c>
      <c r="M21" s="19">
        <f t="shared" si="1"/>
        <v>22</v>
      </c>
      <c r="N21" s="31">
        <f>PRODUCT(I21/O21)</f>
        <v>0.41283337561591299</v>
      </c>
      <c r="O21" s="32">
        <f t="shared" ref="O21:AE21" si="2">SUM(O4:O18)</f>
        <v>687.92887584802384</v>
      </c>
      <c r="P21" s="19">
        <f t="shared" si="2"/>
        <v>0</v>
      </c>
      <c r="Q21" s="19">
        <f t="shared" si="2"/>
        <v>0</v>
      </c>
      <c r="R21" s="19">
        <f t="shared" si="2"/>
        <v>0</v>
      </c>
      <c r="S21" s="19">
        <f t="shared" si="2"/>
        <v>0</v>
      </c>
      <c r="T21" s="19">
        <f t="shared" si="2"/>
        <v>0</v>
      </c>
      <c r="U21" s="19">
        <f t="shared" si="2"/>
        <v>27</v>
      </c>
      <c r="V21" s="19">
        <f t="shared" si="2"/>
        <v>2</v>
      </c>
      <c r="W21" s="19">
        <f t="shared" si="2"/>
        <v>13</v>
      </c>
      <c r="X21" s="19">
        <f t="shared" si="2"/>
        <v>14</v>
      </c>
      <c r="Y21" s="19">
        <f t="shared" si="2"/>
        <v>82</v>
      </c>
      <c r="Z21" s="19">
        <f t="shared" si="2"/>
        <v>0</v>
      </c>
      <c r="AA21" s="19">
        <f t="shared" si="2"/>
        <v>0</v>
      </c>
      <c r="AB21" s="19">
        <f t="shared" si="2"/>
        <v>0</v>
      </c>
      <c r="AC21" s="19">
        <f t="shared" si="2"/>
        <v>0</v>
      </c>
      <c r="AD21" s="19">
        <f t="shared" si="2"/>
        <v>0</v>
      </c>
      <c r="AE21" s="19">
        <f t="shared" si="2"/>
        <v>0</v>
      </c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28" t="s">
        <v>2</v>
      </c>
      <c r="C22" s="33"/>
      <c r="D22" s="34">
        <f>SUM(F21:H21)+((I21-F21-G21)/3)+(E21/3)+(Z21*25)+(AA21*25)+(AB21*10)+(AC21*25)+(AD21*20)+(AE21*15)</f>
        <v>190.66666666666666</v>
      </c>
      <c r="E22" s="1"/>
      <c r="F22" s="1"/>
      <c r="G22" s="1"/>
      <c r="H22" s="1"/>
      <c r="I22" s="1"/>
      <c r="J22" s="1"/>
      <c r="K22" s="1"/>
      <c r="L22" s="1"/>
      <c r="M22" s="1"/>
      <c r="N22" s="3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1"/>
      <c r="AD22" s="36"/>
      <c r="AE22" s="1"/>
      <c r="AF22" s="1"/>
      <c r="AG22" s="24"/>
      <c r="AH22" s="9"/>
      <c r="AI22" s="9"/>
      <c r="AJ22" s="9"/>
      <c r="AK22" s="9"/>
      <c r="AL22" s="9"/>
    </row>
    <row r="23" spans="1:38" s="10" customFormat="1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37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23" t="s">
        <v>16</v>
      </c>
      <c r="C24" s="40"/>
      <c r="D24" s="40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25</v>
      </c>
      <c r="L24" s="19" t="s">
        <v>26</v>
      </c>
      <c r="M24" s="19" t="s">
        <v>27</v>
      </c>
      <c r="N24" s="31" t="s">
        <v>33</v>
      </c>
      <c r="O24" s="25"/>
      <c r="P24" s="41" t="s">
        <v>52</v>
      </c>
      <c r="Q24" s="13"/>
      <c r="R24" s="13"/>
      <c r="S24" s="13"/>
      <c r="T24" s="75"/>
      <c r="U24" s="75"/>
      <c r="V24" s="75"/>
      <c r="W24" s="75"/>
      <c r="X24" s="75"/>
      <c r="Y24" s="13"/>
      <c r="Z24" s="13"/>
      <c r="AA24" s="13"/>
      <c r="AB24" s="13"/>
      <c r="AC24" s="13"/>
      <c r="AD24" s="13"/>
      <c r="AE24" s="13"/>
      <c r="AF24" s="42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1" t="s">
        <v>17</v>
      </c>
      <c r="C25" s="13"/>
      <c r="D25" s="43"/>
      <c r="E25" s="27">
        <f>PRODUCT(E21)</f>
        <v>130</v>
      </c>
      <c r="F25" s="27">
        <f>PRODUCT(F21)</f>
        <v>0</v>
      </c>
      <c r="G25" s="27">
        <f>PRODUCT(G21)</f>
        <v>22</v>
      </c>
      <c r="H25" s="27">
        <f>PRODUCT(H21)</f>
        <v>38</v>
      </c>
      <c r="I25" s="27">
        <f>PRODUCT(I21)</f>
        <v>284</v>
      </c>
      <c r="J25" s="1"/>
      <c r="K25" s="44">
        <f>PRODUCT((F25+G25)/E25)</f>
        <v>0.16923076923076924</v>
      </c>
      <c r="L25" s="44">
        <f>PRODUCT(H25/E25)</f>
        <v>0.29230769230769232</v>
      </c>
      <c r="M25" s="44">
        <f>PRODUCT(I25/E25)</f>
        <v>2.1846153846153844</v>
      </c>
      <c r="N25" s="29">
        <f>PRODUCT(N21)</f>
        <v>0.41283337561591299</v>
      </c>
      <c r="O25" s="25">
        <f>PRODUCT(O21)</f>
        <v>687.92887584802384</v>
      </c>
      <c r="P25" s="76" t="s">
        <v>53</v>
      </c>
      <c r="Q25" s="77"/>
      <c r="R25" s="77"/>
      <c r="S25" s="78" t="s">
        <v>58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54</v>
      </c>
      <c r="AE25" s="79"/>
      <c r="AF25" s="80" t="s">
        <v>61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5" t="s">
        <v>18</v>
      </c>
      <c r="C26" s="46"/>
      <c r="D26" s="47"/>
      <c r="E26" s="27"/>
      <c r="F26" s="27"/>
      <c r="G26" s="27"/>
      <c r="H26" s="27"/>
      <c r="I26" s="27"/>
      <c r="J26" s="1"/>
      <c r="K26" s="44"/>
      <c r="L26" s="44"/>
      <c r="M26" s="44"/>
      <c r="N26" s="29"/>
      <c r="O26" s="74">
        <v>0</v>
      </c>
      <c r="P26" s="81" t="s">
        <v>55</v>
      </c>
      <c r="Q26" s="82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/>
      <c r="AE26" s="84"/>
      <c r="AF26" s="8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48" t="s">
        <v>19</v>
      </c>
      <c r="C27" s="49"/>
      <c r="D27" s="50"/>
      <c r="E27" s="30">
        <f>PRODUCT(U21)</f>
        <v>27</v>
      </c>
      <c r="F27" s="30">
        <f>PRODUCT(V21)</f>
        <v>2</v>
      </c>
      <c r="G27" s="30">
        <f>PRODUCT(W21)</f>
        <v>13</v>
      </c>
      <c r="H27" s="30">
        <f>PRODUCT(X21)</f>
        <v>14</v>
      </c>
      <c r="I27" s="30">
        <f>PRODUCT(Y21)</f>
        <v>82</v>
      </c>
      <c r="J27" s="1"/>
      <c r="K27" s="51">
        <f>PRODUCT((F27+G27)/E27)</f>
        <v>0.55555555555555558</v>
      </c>
      <c r="L27" s="51">
        <f>PRODUCT(H27/E27)</f>
        <v>0.51851851851851849</v>
      </c>
      <c r="M27" s="51">
        <f>PRODUCT(I27/E27)</f>
        <v>3.0370370370370372</v>
      </c>
      <c r="N27" s="52">
        <f>PRODUCT(I27/O27)</f>
        <v>0.47674418604651164</v>
      </c>
      <c r="O27" s="25">
        <v>172</v>
      </c>
      <c r="P27" s="81" t="s">
        <v>56</v>
      </c>
      <c r="Q27" s="82"/>
      <c r="R27" s="82"/>
      <c r="S27" s="83" t="s">
        <v>59</v>
      </c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4" t="s">
        <v>60</v>
      </c>
      <c r="AE27" s="84"/>
      <c r="AF27" s="85" t="s">
        <v>62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53" t="s">
        <v>20</v>
      </c>
      <c r="C28" s="54"/>
      <c r="D28" s="55"/>
      <c r="E28" s="19">
        <f>SUM(E25:E27)</f>
        <v>157</v>
      </c>
      <c r="F28" s="19">
        <f>SUM(F25:F27)</f>
        <v>2</v>
      </c>
      <c r="G28" s="19">
        <f>SUM(G25:G27)</f>
        <v>35</v>
      </c>
      <c r="H28" s="19">
        <f>SUM(H25:H27)</f>
        <v>52</v>
      </c>
      <c r="I28" s="19">
        <f>SUM(I25:I27)</f>
        <v>366</v>
      </c>
      <c r="J28" s="1"/>
      <c r="K28" s="56">
        <f>PRODUCT((F28+G28)/E28)</f>
        <v>0.2356687898089172</v>
      </c>
      <c r="L28" s="56">
        <f>PRODUCT(H28/E28)</f>
        <v>0.33121019108280253</v>
      </c>
      <c r="M28" s="56">
        <f>PRODUCT(I28/E28)</f>
        <v>2.3312101910828025</v>
      </c>
      <c r="N28" s="31">
        <f>PRODUCT(I28/O28)</f>
        <v>0.42561659490625547</v>
      </c>
      <c r="O28" s="25">
        <f>SUM(O25:O27)</f>
        <v>859.92887584802384</v>
      </c>
      <c r="P28" s="86" t="s">
        <v>57</v>
      </c>
      <c r="Q28" s="87"/>
      <c r="R28" s="87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9"/>
      <c r="AE28" s="89"/>
      <c r="AF28" s="90"/>
      <c r="AG28" s="24"/>
      <c r="AH28" s="9"/>
      <c r="AI28" s="9"/>
      <c r="AJ28" s="9"/>
      <c r="AK28" s="9"/>
      <c r="AL28" s="9"/>
    </row>
    <row r="29" spans="1:38" ht="11.25" customHeight="1" x14ac:dyDescent="0.25">
      <c r="A29" s="1"/>
      <c r="B29" s="36"/>
      <c r="C29" s="36"/>
      <c r="D29" s="36"/>
      <c r="E29" s="36"/>
      <c r="F29" s="36"/>
      <c r="G29" s="36"/>
      <c r="H29" s="36"/>
      <c r="I29" s="36"/>
      <c r="J29" s="1"/>
      <c r="K29" s="36"/>
      <c r="L29" s="36"/>
      <c r="M29" s="36"/>
      <c r="N29" s="35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 t="s">
        <v>34</v>
      </c>
      <c r="C30" s="1"/>
      <c r="D30" s="1" t="s">
        <v>48</v>
      </c>
      <c r="E30" s="1"/>
      <c r="F30" s="25"/>
      <c r="G30" s="25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49</v>
      </c>
      <c r="E31" s="1"/>
      <c r="F31" s="25"/>
      <c r="G31" s="25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50</v>
      </c>
      <c r="E32" s="1"/>
      <c r="F32" s="25"/>
      <c r="G32" s="25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63</v>
      </c>
      <c r="E33" s="1"/>
      <c r="F33" s="25"/>
      <c r="G33" s="25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 t="s">
        <v>65</v>
      </c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8"/>
      <c r="N42" s="5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  <c r="AH43" s="59"/>
      <c r="AI43" s="59"/>
      <c r="AJ43" s="59"/>
      <c r="AK43" s="59"/>
      <c r="AL43" s="5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9"/>
      <c r="AI44" s="59"/>
      <c r="AJ44" s="59"/>
      <c r="AK44" s="59"/>
      <c r="AL44" s="5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9"/>
    </row>
    <row r="48" spans="1:38" ht="15" customHeight="1" x14ac:dyDescent="0.25">
      <c r="A48" s="60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8"/>
      <c r="N48" s="35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9"/>
    </row>
    <row r="49" spans="1:33" ht="15" customHeight="1" x14ac:dyDescent="0.25">
      <c r="A49" s="6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7"/>
      <c r="W54" s="1"/>
      <c r="X54" s="1"/>
      <c r="Y54" s="1"/>
      <c r="Z54" s="1"/>
      <c r="AA54" s="1"/>
      <c r="AB54" s="25"/>
      <c r="AC54" s="1"/>
      <c r="AD54" s="1"/>
      <c r="AE54" s="1"/>
      <c r="AF5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2019-02-15T23:41:12Z</dcterms:modified>
</cp:coreProperties>
</file>